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en/Documents/Enseignement/TPs/Respo TP/Virtualisation/TP virtuels/Poiseuille-Couette/"/>
    </mc:Choice>
  </mc:AlternateContent>
  <xr:revisionPtr revIDLastSave="0" documentId="8_{9A52DB56-82DE-AC4F-BD58-E07EA47D3D38}" xr6:coauthVersionLast="36" xr6:coauthVersionMax="36" xr10:uidLastSave="{00000000-0000-0000-0000-000000000000}"/>
  <bookViews>
    <workbookView xWindow="12760" yWindow="1580" windowWidth="27640" windowHeight="16940" xr2:uid="{B0AC235F-DAFF-0944-A33E-A914489A950B}"/>
  </bookViews>
  <sheets>
    <sheet name="Tube D=10 mm" sheetId="1" r:id="rId1"/>
    <sheet name="Tube D=23,5 mm" sheetId="2" r:id="rId2"/>
    <sheet name="Transition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A33" i="2"/>
  <c r="B32" i="2"/>
  <c r="A32" i="2"/>
  <c r="B31" i="2"/>
  <c r="A31" i="2"/>
  <c r="B30" i="2"/>
  <c r="B29" i="2"/>
  <c r="A29" i="2"/>
  <c r="B28" i="2"/>
  <c r="A28" i="2"/>
  <c r="B27" i="2"/>
  <c r="A27" i="2"/>
  <c r="B26" i="2"/>
  <c r="B25" i="2"/>
  <c r="A25" i="2"/>
  <c r="B24" i="2"/>
  <c r="A24" i="2"/>
  <c r="B23" i="2"/>
  <c r="A23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9" i="1"/>
  <c r="B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5" i="1"/>
  <c r="A15" i="1"/>
  <c r="B14" i="1"/>
  <c r="A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<sst xmlns="http://schemas.openxmlformats.org/spreadsheetml/2006/main" count="46" uniqueCount="16">
  <si>
    <t>Débits croissants</t>
  </si>
  <si>
    <t>ΔP (mm H20)</t>
  </si>
  <si>
    <t>Q (L/s)</t>
  </si>
  <si>
    <t>Débits décroissants</t>
  </si>
  <si>
    <t>Distance entre les deux prises de pression : 170 cm</t>
  </si>
  <si>
    <t>Température de l'eau : 24,3 °C</t>
  </si>
  <si>
    <t>Débts décroissants</t>
  </si>
  <si>
    <t>Tube 23,5 mm</t>
  </si>
  <si>
    <t>Reynolds de transition laminaire/turbulent</t>
  </si>
  <si>
    <t>Température = 22,8°C</t>
  </si>
  <si>
    <t>Tube 10 mm</t>
  </si>
  <si>
    <t>Température = 22,4°C</t>
  </si>
  <si>
    <t>Montant</t>
  </si>
  <si>
    <t>Descendant</t>
  </si>
  <si>
    <t>Température = 22,1°C</t>
  </si>
  <si>
    <t>Température = 21,2°C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</si>
</sst>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ADCB-CCA9-734C-A094-772564075659}">
  <dimension ref="A1:D39"/>
  <sheetViews>
    <sheetView tabSelected="1" topLeftCell="A9" workbookViewId="0">
      <selection activeCell="D15" sqref="D15"/>
    </sheetView>
  </sheetViews>
  <sheetFormatPr baseColWidth="10" defaultRowHeight="16" x14ac:dyDescent="0.2"/>
  <sheetData>
    <row r="1" spans="1:4" x14ac:dyDescent="0.2">
      <c r="A1" s="1" t="s">
        <v>0</v>
      </c>
      <c r="B1" s="2"/>
      <c r="D1" t="s">
        <v>4</v>
      </c>
    </row>
    <row r="2" spans="1:4" x14ac:dyDescent="0.2">
      <c r="A2" s="3" t="s">
        <v>1</v>
      </c>
      <c r="B2" s="4" t="s">
        <v>2</v>
      </c>
      <c r="D2" t="s">
        <v>5</v>
      </c>
    </row>
    <row r="3" spans="1:4" x14ac:dyDescent="0.2">
      <c r="A3" s="5">
        <v>2</v>
      </c>
      <c r="B3" s="4">
        <f>0.25/51</f>
        <v>4.9019607843137254E-3</v>
      </c>
    </row>
    <row r="4" spans="1:4" x14ac:dyDescent="0.2">
      <c r="A4" s="5">
        <v>5</v>
      </c>
      <c r="B4" s="4">
        <f>0.4/52</f>
        <v>7.6923076923076927E-3</v>
      </c>
    </row>
    <row r="5" spans="1:4" x14ac:dyDescent="0.2">
      <c r="A5" s="5">
        <v>7</v>
      </c>
      <c r="B5" s="4">
        <f>0.4/35</f>
        <v>1.1428571428571429E-2</v>
      </c>
    </row>
    <row r="6" spans="1:4" x14ac:dyDescent="0.2">
      <c r="A6" s="5">
        <v>9</v>
      </c>
      <c r="B6" s="4">
        <f>0.5/35</f>
        <v>1.4285714285714285E-2</v>
      </c>
    </row>
    <row r="7" spans="1:4" x14ac:dyDescent="0.2">
      <c r="A7" s="5">
        <v>11</v>
      </c>
      <c r="B7" s="4">
        <f>0.6/33</f>
        <v>1.8181818181818181E-2</v>
      </c>
    </row>
    <row r="8" spans="1:4" x14ac:dyDescent="0.2">
      <c r="A8" s="5">
        <v>17</v>
      </c>
      <c r="B8" s="4">
        <f>0.8/34</f>
        <v>2.3529411764705882E-2</v>
      </c>
    </row>
    <row r="9" spans="1:4" x14ac:dyDescent="0.2">
      <c r="A9" s="5">
        <v>44</v>
      </c>
      <c r="B9" s="4">
        <f>1/36</f>
        <v>2.7777777777777776E-2</v>
      </c>
    </row>
    <row r="10" spans="1:4" x14ac:dyDescent="0.2">
      <c r="A10" s="5">
        <v>78</v>
      </c>
      <c r="B10" s="4">
        <f>1.2/34</f>
        <v>3.5294117647058823E-2</v>
      </c>
    </row>
    <row r="11" spans="1:4" x14ac:dyDescent="0.2">
      <c r="A11" s="5">
        <v>120</v>
      </c>
      <c r="B11" s="4">
        <f>1.5/34</f>
        <v>4.4117647058823532E-2</v>
      </c>
    </row>
    <row r="12" spans="1:4" x14ac:dyDescent="0.2">
      <c r="A12" s="5">
        <v>128</v>
      </c>
      <c r="B12" s="4">
        <f>2/36</f>
        <v>5.5555555555555552E-2</v>
      </c>
    </row>
    <row r="13" spans="1:4" x14ac:dyDescent="0.2">
      <c r="A13" s="5">
        <v>161</v>
      </c>
      <c r="B13" s="4">
        <f>2/31</f>
        <v>6.4516129032258063E-2</v>
      </c>
    </row>
    <row r="14" spans="1:4" x14ac:dyDescent="0.2">
      <c r="A14" s="5">
        <f>366-160</f>
        <v>206</v>
      </c>
      <c r="B14" s="4">
        <f>2/28</f>
        <v>7.1428571428571425E-2</v>
      </c>
    </row>
    <row r="15" spans="1:4" x14ac:dyDescent="0.2">
      <c r="A15" s="6">
        <f>354-133</f>
        <v>221</v>
      </c>
      <c r="B15" s="7">
        <f>2/26</f>
        <v>7.6923076923076927E-2</v>
      </c>
    </row>
    <row r="17" spans="1:2" x14ac:dyDescent="0.2">
      <c r="A17" s="1" t="s">
        <v>3</v>
      </c>
      <c r="B17" s="2"/>
    </row>
    <row r="18" spans="1:2" x14ac:dyDescent="0.2">
      <c r="A18" s="3" t="s">
        <v>1</v>
      </c>
      <c r="B18" s="4" t="s">
        <v>2</v>
      </c>
    </row>
    <row r="19" spans="1:2" x14ac:dyDescent="0.2">
      <c r="A19" s="5">
        <f>359-130</f>
        <v>229</v>
      </c>
      <c r="B19" s="4">
        <f>2/25.8</f>
        <v>7.7519379844961239E-2</v>
      </c>
    </row>
    <row r="20" spans="1:2" x14ac:dyDescent="0.2">
      <c r="A20" s="5">
        <f>360-140</f>
        <v>220</v>
      </c>
      <c r="B20" s="4">
        <f>2/26.3</f>
        <v>7.6045627376425853E-2</v>
      </c>
    </row>
    <row r="21" spans="1:2" x14ac:dyDescent="0.2">
      <c r="A21" s="5">
        <f>365-158</f>
        <v>207</v>
      </c>
      <c r="B21" s="4">
        <f>2/27.9</f>
        <v>7.1684587813620082E-2</v>
      </c>
    </row>
    <row r="22" spans="1:2" x14ac:dyDescent="0.2">
      <c r="A22" s="5">
        <f>372-188</f>
        <v>184</v>
      </c>
      <c r="B22" s="4">
        <f>2/29.2</f>
        <v>6.8493150684931503E-2</v>
      </c>
    </row>
    <row r="23" spans="1:2" x14ac:dyDescent="0.2">
      <c r="A23" s="5">
        <f>376-200</f>
        <v>176</v>
      </c>
      <c r="B23" s="4">
        <f>2/29.7</f>
        <v>6.7340067340067339E-2</v>
      </c>
    </row>
    <row r="24" spans="1:2" x14ac:dyDescent="0.2">
      <c r="A24" s="5">
        <f>380-218</f>
        <v>162</v>
      </c>
      <c r="B24" s="4">
        <f>2/31.8</f>
        <v>6.2893081761006289E-2</v>
      </c>
    </row>
    <row r="25" spans="1:2" x14ac:dyDescent="0.2">
      <c r="A25" s="5">
        <f>387-240</f>
        <v>147</v>
      </c>
      <c r="B25" s="4">
        <f>2/33.6</f>
        <v>5.9523809523809521E-2</v>
      </c>
    </row>
    <row r="26" spans="1:2" x14ac:dyDescent="0.2">
      <c r="A26" s="5">
        <f>392-261</f>
        <v>131</v>
      </c>
      <c r="B26" s="4">
        <f>2/35.6</f>
        <v>5.6179775280898875E-2</v>
      </c>
    </row>
    <row r="27" spans="1:2" x14ac:dyDescent="0.2">
      <c r="A27" s="5">
        <f>402-298</f>
        <v>104</v>
      </c>
      <c r="B27" s="4">
        <f>2/39.9</f>
        <v>5.0125313283208024E-2</v>
      </c>
    </row>
    <row r="28" spans="1:2" x14ac:dyDescent="0.2">
      <c r="A28" s="5">
        <f>404-315</f>
        <v>89</v>
      </c>
      <c r="B28" s="4">
        <f>1/20.3</f>
        <v>4.926108374384236E-2</v>
      </c>
    </row>
    <row r="29" spans="1:2" x14ac:dyDescent="0.2">
      <c r="A29" s="5">
        <f>410-340</f>
        <v>70</v>
      </c>
      <c r="B29" s="4">
        <f>1/22.6</f>
        <v>4.4247787610619468E-2</v>
      </c>
    </row>
    <row r="30" spans="1:2" x14ac:dyDescent="0.2">
      <c r="A30" s="5">
        <f>415-350</f>
        <v>65</v>
      </c>
      <c r="B30" s="4">
        <f>1/24.1</f>
        <v>4.1493775933609957E-2</v>
      </c>
    </row>
    <row r="31" spans="1:2" x14ac:dyDescent="0.2">
      <c r="A31" s="5">
        <f>420-380</f>
        <v>40</v>
      </c>
      <c r="B31" s="4">
        <f>1/26.7</f>
        <v>3.7453183520599252E-2</v>
      </c>
    </row>
    <row r="32" spans="1:2" x14ac:dyDescent="0.2">
      <c r="A32" s="5">
        <f>425-395</f>
        <v>30</v>
      </c>
      <c r="B32" s="4">
        <f>1/31.2</f>
        <v>3.2051282051282055E-2</v>
      </c>
    </row>
    <row r="33" spans="1:2" x14ac:dyDescent="0.2">
      <c r="A33" s="5">
        <f>428-405</f>
        <v>23</v>
      </c>
      <c r="B33" s="4">
        <f>1/38.3</f>
        <v>2.6109660574412535E-2</v>
      </c>
    </row>
    <row r="34" spans="1:2" x14ac:dyDescent="0.2">
      <c r="A34" s="5">
        <f>430-415</f>
        <v>15</v>
      </c>
      <c r="B34" s="4">
        <f>0.5/21</f>
        <v>2.3809523809523808E-2</v>
      </c>
    </row>
    <row r="35" spans="1:2" x14ac:dyDescent="0.2">
      <c r="A35" s="5">
        <f>433-423</f>
        <v>10</v>
      </c>
      <c r="B35" s="4">
        <f>1/53.3</f>
        <v>1.8761726078799251E-2</v>
      </c>
    </row>
    <row r="36" spans="1:2" x14ac:dyDescent="0.2">
      <c r="A36" s="5">
        <f>434-426</f>
        <v>8</v>
      </c>
      <c r="B36" s="4">
        <f>0.5/30.3</f>
        <v>1.65016501650165E-2</v>
      </c>
    </row>
    <row r="37" spans="1:2" x14ac:dyDescent="0.2">
      <c r="A37" s="5">
        <f>436-431</f>
        <v>5</v>
      </c>
      <c r="B37" s="4">
        <f>0.5/42.2</f>
        <v>1.1848341232227487E-2</v>
      </c>
    </row>
    <row r="38" spans="1:2" x14ac:dyDescent="0.2">
      <c r="A38" s="5">
        <v>3</v>
      </c>
      <c r="B38" s="4">
        <f>0.3/32.4</f>
        <v>9.2592592592592587E-3</v>
      </c>
    </row>
    <row r="39" spans="1:2" x14ac:dyDescent="0.2">
      <c r="A39" s="6">
        <v>1.5</v>
      </c>
      <c r="B39" s="7">
        <f>0.3/46.8</f>
        <v>6.41025641025641E-3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2C44-024B-8B4A-904A-C04B743BB51B}">
  <dimension ref="A1:D33"/>
  <sheetViews>
    <sheetView workbookViewId="0">
      <selection activeCell="E29" sqref="E29"/>
    </sheetView>
  </sheetViews>
  <sheetFormatPr baseColWidth="10" defaultRowHeight="16" x14ac:dyDescent="0.2"/>
  <sheetData>
    <row r="1" spans="1:4" x14ac:dyDescent="0.2">
      <c r="A1" s="1" t="s">
        <v>0</v>
      </c>
      <c r="B1" s="2"/>
      <c r="D1" t="s">
        <v>4</v>
      </c>
    </row>
    <row r="2" spans="1:4" x14ac:dyDescent="0.2">
      <c r="A2" s="3" t="s">
        <v>1</v>
      </c>
      <c r="B2" s="4" t="s">
        <v>2</v>
      </c>
      <c r="D2" t="s">
        <v>5</v>
      </c>
    </row>
    <row r="3" spans="1:4" x14ac:dyDescent="0.2">
      <c r="A3" s="5">
        <v>2</v>
      </c>
      <c r="B3" s="4">
        <f>1/23</f>
        <v>4.3478260869565216E-2</v>
      </c>
    </row>
    <row r="4" spans="1:4" x14ac:dyDescent="0.2">
      <c r="A4" s="5">
        <v>2.5</v>
      </c>
      <c r="B4" s="4">
        <f>1/17.1</f>
        <v>5.8479532163742687E-2</v>
      </c>
    </row>
    <row r="5" spans="1:4" x14ac:dyDescent="0.2">
      <c r="A5" s="5">
        <v>3</v>
      </c>
      <c r="B5" s="4">
        <f>1/15.2</f>
        <v>6.5789473684210523E-2</v>
      </c>
    </row>
    <row r="6" spans="1:4" x14ac:dyDescent="0.2">
      <c r="A6" s="5">
        <v>8</v>
      </c>
      <c r="B6" s="4">
        <f>1/9.7</f>
        <v>0.10309278350515465</v>
      </c>
    </row>
    <row r="7" spans="1:4" x14ac:dyDescent="0.2">
      <c r="A7" s="5">
        <v>13</v>
      </c>
      <c r="B7" s="4">
        <f>2/15.27</f>
        <v>0.13097576948264572</v>
      </c>
    </row>
    <row r="8" spans="1:4" x14ac:dyDescent="0.2">
      <c r="A8" s="5">
        <v>20</v>
      </c>
      <c r="B8" s="4">
        <f>2/12.12</f>
        <v>0.16501650165016502</v>
      </c>
    </row>
    <row r="9" spans="1:4" x14ac:dyDescent="0.2">
      <c r="A9" s="5">
        <v>30</v>
      </c>
      <c r="B9" s="4">
        <f>2/9.9</f>
        <v>0.20202020202020202</v>
      </c>
    </row>
    <row r="10" spans="1:4" x14ac:dyDescent="0.2">
      <c r="A10" s="5">
        <v>38</v>
      </c>
      <c r="B10" s="4">
        <f>2/8.33</f>
        <v>0.24009603841536614</v>
      </c>
    </row>
    <row r="11" spans="1:4" x14ac:dyDescent="0.2">
      <c r="A11" s="5">
        <v>51</v>
      </c>
      <c r="B11" s="4">
        <f>2/7.25</f>
        <v>0.27586206896551724</v>
      </c>
    </row>
    <row r="12" spans="1:4" x14ac:dyDescent="0.2">
      <c r="A12" s="5">
        <v>52</v>
      </c>
      <c r="B12" s="4">
        <f>10/35.5</f>
        <v>0.28169014084507044</v>
      </c>
    </row>
    <row r="13" spans="1:4" x14ac:dyDescent="0.2">
      <c r="A13" s="5">
        <v>90</v>
      </c>
      <c r="B13" s="4">
        <f>10/25.15</f>
        <v>0.39761431411530818</v>
      </c>
    </row>
    <row r="14" spans="1:4" x14ac:dyDescent="0.2">
      <c r="A14" s="5">
        <v>127</v>
      </c>
      <c r="B14" s="4">
        <f>10/20.2</f>
        <v>0.49504950495049505</v>
      </c>
    </row>
    <row r="15" spans="1:4" x14ac:dyDescent="0.2">
      <c r="A15" s="5">
        <v>155</v>
      </c>
      <c r="B15" s="4">
        <f>10/18.35</f>
        <v>0.54495912806539504</v>
      </c>
    </row>
    <row r="16" spans="1:4" x14ac:dyDescent="0.2">
      <c r="A16" s="5">
        <v>179</v>
      </c>
      <c r="B16" s="4">
        <f>10/16.5</f>
        <v>0.60606060606060608</v>
      </c>
    </row>
    <row r="17" spans="1:2" x14ac:dyDescent="0.2">
      <c r="A17" s="5">
        <v>199</v>
      </c>
      <c r="B17" s="4">
        <f>10/16.3</f>
        <v>0.61349693251533743</v>
      </c>
    </row>
    <row r="18" spans="1:2" x14ac:dyDescent="0.2">
      <c r="A18" s="5">
        <v>215</v>
      </c>
      <c r="B18" s="4">
        <f>10/15.2</f>
        <v>0.65789473684210531</v>
      </c>
    </row>
    <row r="19" spans="1:2" x14ac:dyDescent="0.2">
      <c r="A19" s="6">
        <v>220</v>
      </c>
      <c r="B19" s="7">
        <f>10/15</f>
        <v>0.66666666666666663</v>
      </c>
    </row>
    <row r="21" spans="1:2" x14ac:dyDescent="0.2">
      <c r="A21" s="1" t="s">
        <v>6</v>
      </c>
      <c r="B21" s="2"/>
    </row>
    <row r="22" spans="1:2" x14ac:dyDescent="0.2">
      <c r="A22" s="3" t="s">
        <v>1</v>
      </c>
      <c r="B22" s="4" t="s">
        <v>2</v>
      </c>
    </row>
    <row r="23" spans="1:2" x14ac:dyDescent="0.2">
      <c r="A23" s="5">
        <f>763-547</f>
        <v>216</v>
      </c>
      <c r="B23" s="4">
        <f>10/14.7</f>
        <v>0.68027210884353739</v>
      </c>
    </row>
    <row r="24" spans="1:2" x14ac:dyDescent="0.2">
      <c r="A24" s="5">
        <f>763-541</f>
        <v>222</v>
      </c>
      <c r="B24" s="4">
        <f>10/15.2</f>
        <v>0.65789473684210531</v>
      </c>
    </row>
    <row r="25" spans="1:2" x14ac:dyDescent="0.2">
      <c r="A25" s="5">
        <f>775-569</f>
        <v>206</v>
      </c>
      <c r="B25" s="4">
        <f>10/15.8</f>
        <v>0.63291139240506322</v>
      </c>
    </row>
    <row r="26" spans="1:2" x14ac:dyDescent="0.2">
      <c r="A26" s="5">
        <v>132</v>
      </c>
      <c r="B26" s="4">
        <f>10/20.2</f>
        <v>0.49504950495049505</v>
      </c>
    </row>
    <row r="27" spans="1:2" x14ac:dyDescent="0.2">
      <c r="A27" s="5">
        <f>855-710</f>
        <v>145</v>
      </c>
      <c r="B27" s="4">
        <f>10/21.8</f>
        <v>0.4587155963302752</v>
      </c>
    </row>
    <row r="28" spans="1:2" x14ac:dyDescent="0.2">
      <c r="A28" s="5">
        <f>100</f>
        <v>100</v>
      </c>
      <c r="B28" s="4">
        <f>10/21.9</f>
        <v>0.45662100456621008</v>
      </c>
    </row>
    <row r="29" spans="1:2" x14ac:dyDescent="0.2">
      <c r="A29" s="5">
        <f>875-783</f>
        <v>92</v>
      </c>
      <c r="B29" s="4">
        <f>10/25.3</f>
        <v>0.39525691699604742</v>
      </c>
    </row>
    <row r="30" spans="1:2" x14ac:dyDescent="0.2">
      <c r="A30" s="5">
        <v>47</v>
      </c>
      <c r="B30" s="4">
        <f>10/34</f>
        <v>0.29411764705882354</v>
      </c>
    </row>
    <row r="31" spans="1:2" x14ac:dyDescent="0.2">
      <c r="A31" s="5">
        <f>913-869</f>
        <v>44</v>
      </c>
      <c r="B31" s="4">
        <f>10/38.1</f>
        <v>0.26246719160104987</v>
      </c>
    </row>
    <row r="32" spans="1:2" x14ac:dyDescent="0.2">
      <c r="A32" s="5">
        <f>933-921</f>
        <v>12</v>
      </c>
      <c r="B32" s="4">
        <f>2/14.9</f>
        <v>0.13422818791946309</v>
      </c>
    </row>
    <row r="33" spans="1:2" x14ac:dyDescent="0.2">
      <c r="A33" s="6">
        <f>1</f>
        <v>1</v>
      </c>
      <c r="B33" s="7">
        <f>1/40.4</f>
        <v>2.4752475247524754E-2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F93E-2B18-F744-9450-1A4AE710DD4A}">
  <dimension ref="A1:L11"/>
  <sheetViews>
    <sheetView workbookViewId="0">
      <selection activeCell="B18" sqref="B18"/>
    </sheetView>
  </sheetViews>
  <sheetFormatPr baseColWidth="10" defaultRowHeight="16" x14ac:dyDescent="0.2"/>
  <sheetData>
    <row r="1" spans="1:12" x14ac:dyDescent="0.2">
      <c r="A1" t="s">
        <v>7</v>
      </c>
      <c r="B1" t="s">
        <v>8</v>
      </c>
      <c r="E1" t="s">
        <v>9</v>
      </c>
      <c r="H1" t="s">
        <v>10</v>
      </c>
      <c r="I1" t="s">
        <v>8</v>
      </c>
      <c r="L1" t="s">
        <v>11</v>
      </c>
    </row>
    <row r="2" spans="1:12" x14ac:dyDescent="0.2">
      <c r="A2" t="s">
        <v>12</v>
      </c>
      <c r="B2">
        <v>3200</v>
      </c>
      <c r="H2" t="s">
        <v>12</v>
      </c>
      <c r="I2">
        <v>5350</v>
      </c>
    </row>
    <row r="3" spans="1:12" x14ac:dyDescent="0.2">
      <c r="A3" t="s">
        <v>13</v>
      </c>
      <c r="B3">
        <v>3800</v>
      </c>
      <c r="H3" t="s">
        <v>13</v>
      </c>
      <c r="I3">
        <v>5730</v>
      </c>
    </row>
    <row r="5" spans="1:12" x14ac:dyDescent="0.2">
      <c r="A5" t="s">
        <v>7</v>
      </c>
      <c r="B5" t="s">
        <v>8</v>
      </c>
      <c r="E5" t="s">
        <v>14</v>
      </c>
      <c r="H5" t="s">
        <v>10</v>
      </c>
      <c r="I5" t="s">
        <v>8</v>
      </c>
      <c r="L5" t="s">
        <v>14</v>
      </c>
    </row>
    <row r="6" spans="1:12" x14ac:dyDescent="0.2">
      <c r="A6" t="s">
        <v>12</v>
      </c>
      <c r="B6">
        <v>2370</v>
      </c>
      <c r="H6" t="s">
        <v>12</v>
      </c>
      <c r="I6">
        <v>4270</v>
      </c>
    </row>
    <row r="7" spans="1:12" x14ac:dyDescent="0.2">
      <c r="A7" t="s">
        <v>13</v>
      </c>
      <c r="B7">
        <v>2240</v>
      </c>
      <c r="H7" t="s">
        <v>13</v>
      </c>
      <c r="I7">
        <v>3890</v>
      </c>
    </row>
    <row r="9" spans="1:12" x14ac:dyDescent="0.2">
      <c r="A9" t="s">
        <v>7</v>
      </c>
      <c r="B9" t="s">
        <v>8</v>
      </c>
      <c r="E9" t="s">
        <v>9</v>
      </c>
      <c r="H9" t="s">
        <v>10</v>
      </c>
      <c r="I9" t="s">
        <v>8</v>
      </c>
      <c r="L9" t="s">
        <v>15</v>
      </c>
    </row>
    <row r="10" spans="1:12" x14ac:dyDescent="0.2">
      <c r="A10" t="s">
        <v>12</v>
      </c>
      <c r="B10">
        <v>4060</v>
      </c>
      <c r="H10" t="s">
        <v>12</v>
      </c>
      <c r="I10">
        <v>5980</v>
      </c>
    </row>
    <row r="11" spans="1:12" x14ac:dyDescent="0.2">
      <c r="A11" t="s">
        <v>13</v>
      </c>
      <c r="B11">
        <v>2280</v>
      </c>
      <c r="H11" t="s">
        <v>13</v>
      </c>
      <c r="I11">
        <v>6620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Tube D=10 mm</vt:lpstr>
      <vt:lpstr>Tube D=23,5 mm</vt:lpstr>
      <vt:lpstr>Transition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julien</cp:lastModifiedBy>
  <dcterms:created xsi:type="dcterms:W3CDTF">2021-09-14T14:12:34Z</dcterms:created>
  <dcterms:modified xsi:type="dcterms:W3CDTF">2021-09-14T14:17:53Z</dcterms:modified>
</cp:coreProperties>
</file>